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240" yWindow="80" windowWidth="26760" windowHeight="15180"/>
  </bookViews>
  <sheets>
    <sheet name="noticia 1r trim 2018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F21" i="1"/>
  <c r="E20" i="1"/>
  <c r="D20" i="1"/>
  <c r="C20" i="1"/>
  <c r="F20" i="1"/>
  <c r="E19" i="1"/>
  <c r="D19" i="1"/>
  <c r="C19" i="1"/>
  <c r="F19" i="1"/>
  <c r="E18" i="1"/>
  <c r="F18" i="1"/>
  <c r="E17" i="1"/>
  <c r="F17" i="1"/>
  <c r="F16" i="1"/>
  <c r="F15" i="1"/>
  <c r="F14" i="1"/>
  <c r="F13" i="1"/>
  <c r="F11" i="1"/>
  <c r="F10" i="1"/>
  <c r="F9" i="1"/>
  <c r="F8" i="1"/>
  <c r="C7" i="1"/>
  <c r="F7" i="1"/>
  <c r="C6" i="1"/>
  <c r="F6" i="1"/>
  <c r="F5" i="1"/>
  <c r="F4" i="1"/>
  <c r="G21" i="1"/>
  <c r="F24" i="1"/>
  <c r="H21" i="1"/>
</calcChain>
</file>

<file path=xl/sharedStrings.xml><?xml version="1.0" encoding="utf-8"?>
<sst xmlns="http://schemas.openxmlformats.org/spreadsheetml/2006/main" count="28" uniqueCount="27">
  <si>
    <t>APORTACIONS RESIDUS 1r TRIMESTRE 2018 - DEIXALLERIA (Kg)</t>
  </si>
  <si>
    <t>RESIDUS</t>
  </si>
  <si>
    <t>GENER</t>
  </si>
  <si>
    <t>FEBRER</t>
  </si>
  <si>
    <t>MARÇ</t>
  </si>
  <si>
    <t>kg</t>
  </si>
  <si>
    <t>OLI MOTOR</t>
  </si>
  <si>
    <t>OLI VEGETAL</t>
  </si>
  <si>
    <t>CARTRÓ</t>
  </si>
  <si>
    <t>FERRALLA</t>
  </si>
  <si>
    <t>VIDRE ENVÀS</t>
  </si>
  <si>
    <t>TONERS (unitats)</t>
  </si>
  <si>
    <t>ENVASOS</t>
  </si>
  <si>
    <t xml:space="preserve">POREX </t>
  </si>
  <si>
    <t>APARELLS ELÈCTRICS I ELECTRÒNICS</t>
  </si>
  <si>
    <t>CAPSULES CAFÈ</t>
  </si>
  <si>
    <t>TÈXTIL</t>
  </si>
  <si>
    <t>PILES</t>
  </si>
  <si>
    <t>PLÀSTIC VOLUMINÓS</t>
  </si>
  <si>
    <t>PODA</t>
  </si>
  <si>
    <t>RESIDUS ESPECIALS</t>
  </si>
  <si>
    <t>RUNA</t>
  </si>
  <si>
    <t>FUSTA</t>
  </si>
  <si>
    <t>MATALASSOS</t>
  </si>
  <si>
    <t>Valoritzable</t>
  </si>
  <si>
    <t>VOLUMINOSOS</t>
  </si>
  <si>
    <t>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</si>
</sst>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a_-;\-* #,##0\ _p_t_a_-;_-* &quot;-&quot;\ _p_t_a_-;_-@_-"/>
    <numFmt numFmtId="165" formatCode="#,##0_ ;\-#,##0\ "/>
    <numFmt numFmtId="166" formatCode="_-* #,##0.00\ [$€]_-;\-* #,##0.00\ [$€]_-;_-* &quot;-&quot;??\ [$€]_-;_-@_-"/>
    <numFmt numFmtId="167" formatCode="_-* #,##0.00\ _p_t_a_-;\-* #,##0.00\ _p_t_a_-;_-* &quot;-&quot;??\ _p_t_a_-;_-@_-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5" fontId="7" fillId="0" borderId="6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165" fontId="8" fillId="0" borderId="0" xfId="0" applyNumberFormat="1" applyFont="1"/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/>
    </xf>
    <xf numFmtId="165" fontId="0" fillId="0" borderId="0" xfId="0" applyNumberFormat="1"/>
    <xf numFmtId="9" fontId="8" fillId="0" borderId="0" xfId="1" applyFont="1"/>
    <xf numFmtId="0" fontId="6" fillId="0" borderId="0" xfId="0" applyFont="1"/>
    <xf numFmtId="0" fontId="5" fillId="2" borderId="8" xfId="0" applyFont="1" applyFill="1" applyBorder="1" applyAlignment="1">
      <alignment vertical="center"/>
    </xf>
    <xf numFmtId="165" fontId="7" fillId="0" borderId="9" xfId="2" applyNumberFormat="1" applyFont="1" applyFill="1" applyBorder="1" applyAlignment="1">
      <alignment horizontal="right" vertical="center"/>
    </xf>
    <xf numFmtId="165" fontId="7" fillId="0" borderId="1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0" fontId="8" fillId="4" borderId="0" xfId="0" applyFont="1" applyFill="1"/>
    <xf numFmtId="165" fontId="8" fillId="4" borderId="0" xfId="0" applyNumberFormat="1" applyFont="1" applyFill="1"/>
    <xf numFmtId="0" fontId="6" fillId="4" borderId="0" xfId="0" applyFont="1" applyFill="1"/>
    <xf numFmtId="0" fontId="0" fillId="4" borderId="0" xfId="0" applyFill="1"/>
    <xf numFmtId="0" fontId="8" fillId="0" borderId="0" xfId="0" applyFont="1"/>
    <xf numFmtId="0" fontId="9" fillId="0" borderId="0" xfId="0" applyFont="1" applyAlignment="1">
      <alignment horizontal="left" wrapText="1"/>
    </xf>
  </cellXfs>
  <cellStyles count="6">
    <cellStyle name="Euro" xfId="3"/>
    <cellStyle name="Euro 2" xfId="4"/>
    <cellStyle name="Millares [0] 3" xfId="2"/>
    <cellStyle name="Millares 3" xfId="5"/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8000"/>
      <color rgb="FF2FA329"/>
      <color rgb="FFA4944E"/>
      <color rgb="FF46572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3066578598205"/>
          <c:y val="0.168247050729107"/>
          <c:w val="0.842623281361353"/>
          <c:h val="0.824425409643333"/>
        </c:manualLayout>
      </c:layout>
      <c:pie3DChart>
        <c:varyColors val="1"/>
        <c:ser>
          <c:idx val="0"/>
          <c:order val="0"/>
          <c:dPt>
            <c:idx val="2"/>
            <c:bubble3D val="0"/>
            <c:spPr>
              <a:solidFill>
                <a:srgbClr val="1003BD"/>
              </a:solidFill>
            </c:spPr>
          </c:dPt>
          <c:dPt>
            <c:idx val="4"/>
            <c:bubble3D val="0"/>
            <c:spPr>
              <a:solidFill>
                <a:srgbClr val="00CC0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Pt>
            <c:idx val="13"/>
            <c:bubble3D val="0"/>
            <c:spPr>
              <a:solidFill>
                <a:srgbClr val="008000"/>
              </a:solidFill>
            </c:spPr>
          </c:dPt>
          <c:dPt>
            <c:idx val="15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Pt>
            <c:idx val="16"/>
            <c:bubble3D val="0"/>
            <c:spPr>
              <a:solidFill>
                <a:srgbClr val="A4944E"/>
              </a:solidFill>
            </c:spPr>
          </c:dPt>
          <c:dPt>
            <c:idx val="18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8"/>
              <c:layout>
                <c:manualLayout>
                  <c:x val="-0.174530832652541"/>
                  <c:y val="0.031799687199357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53460047626497"/>
                  <c:y val="-0.17536986664545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00413718980491677"/>
                  <c:y val="-0.24321874917150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0.118977189109639"/>
                  <c:y val="-0.16961128343805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8"/>
              <c:layout>
                <c:manualLayout>
                  <c:x val="0.168634996784342"/>
                  <c:y val="0.07666990111084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0"/>
              <c:layout>
                <c:manualLayout>
                  <c:x val="-0.00863094099992468"/>
                  <c:y val="-0.219535841238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1"/>
              <c:layout>
                <c:manualLayout>
                  <c:x val="0.0946946284032377"/>
                  <c:y val="-0.14584498132721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3"/>
              <c:layout>
                <c:manualLayout>
                  <c:x val="0.148136946457852"/>
                  <c:y val="0.077892635800412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'noticia 1r trim 2018'!$B$4:$B$22</c:f>
              <c:strCache>
                <c:ptCount val="19"/>
                <c:pt idx="0">
                  <c:v>OLI MOTOR</c:v>
                </c:pt>
                <c:pt idx="1">
                  <c:v>OLI VEGETAL</c:v>
                </c:pt>
                <c:pt idx="2">
                  <c:v>CARTRÓ</c:v>
                </c:pt>
                <c:pt idx="3">
                  <c:v>FERRALLA</c:v>
                </c:pt>
                <c:pt idx="4">
                  <c:v>VIDRE ENVÀS</c:v>
                </c:pt>
                <c:pt idx="5">
                  <c:v>TONERS (unitats)</c:v>
                </c:pt>
                <c:pt idx="6">
                  <c:v>ENVASOS</c:v>
                </c:pt>
                <c:pt idx="7">
                  <c:v>POREX </c:v>
                </c:pt>
                <c:pt idx="8">
                  <c:v>APARELLS ELÈCTRICS I ELECTRÒNICS</c:v>
                </c:pt>
                <c:pt idx="9">
                  <c:v>CAPSULES CAFÈ</c:v>
                </c:pt>
                <c:pt idx="10">
                  <c:v>TÈXTIL</c:v>
                </c:pt>
                <c:pt idx="11">
                  <c:v>PILES</c:v>
                </c:pt>
                <c:pt idx="12">
                  <c:v>PLÀSTIC VOLUMINÓS</c:v>
                </c:pt>
                <c:pt idx="13">
                  <c:v>PODA</c:v>
                </c:pt>
                <c:pt idx="14">
                  <c:v>RESIDUS ESPECIALS</c:v>
                </c:pt>
                <c:pt idx="15">
                  <c:v>RUNA</c:v>
                </c:pt>
                <c:pt idx="16">
                  <c:v>FUSTA</c:v>
                </c:pt>
                <c:pt idx="17">
                  <c:v>MATALASSOS</c:v>
                </c:pt>
                <c:pt idx="18">
                  <c:v>VOLUMINOSOS</c:v>
                </c:pt>
              </c:strCache>
            </c:strRef>
          </c:cat>
          <c:val>
            <c:numRef>
              <c:f>'noticia 1r trim 2018'!$F$4:$F$22</c:f>
              <c:numCache>
                <c:formatCode>#,##0_ ;\-#,##0\ </c:formatCode>
                <c:ptCount val="19"/>
                <c:pt idx="0">
                  <c:v>450.0</c:v>
                </c:pt>
                <c:pt idx="1">
                  <c:v>928.0</c:v>
                </c:pt>
                <c:pt idx="2">
                  <c:v>12740.0</c:v>
                </c:pt>
                <c:pt idx="3">
                  <c:v>8800.0</c:v>
                </c:pt>
                <c:pt idx="4">
                  <c:v>4860.0</c:v>
                </c:pt>
                <c:pt idx="5">
                  <c:v>82.0</c:v>
                </c:pt>
                <c:pt idx="6">
                  <c:v>3980.0</c:v>
                </c:pt>
                <c:pt idx="7">
                  <c:v>220.0</c:v>
                </c:pt>
                <c:pt idx="8">
                  <c:v>11225.0</c:v>
                </c:pt>
                <c:pt idx="9">
                  <c:v>288.0</c:v>
                </c:pt>
                <c:pt idx="10">
                  <c:v>2313.34</c:v>
                </c:pt>
                <c:pt idx="11">
                  <c:v>266.0</c:v>
                </c:pt>
                <c:pt idx="12">
                  <c:v>1660.0</c:v>
                </c:pt>
                <c:pt idx="13">
                  <c:v>17820.0</c:v>
                </c:pt>
                <c:pt idx="14">
                  <c:v>2530.0</c:v>
                </c:pt>
                <c:pt idx="15">
                  <c:v>62240.0</c:v>
                </c:pt>
                <c:pt idx="16">
                  <c:v>30260.0</c:v>
                </c:pt>
                <c:pt idx="17">
                  <c:v>1440.0</c:v>
                </c:pt>
                <c:pt idx="18">
                  <c:v>38220.0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0</xdr:rowOff>
    </xdr:from>
    <xdr:to>
      <xdr:col>20</xdr:col>
      <xdr:colOff>438150</xdr:colOff>
      <xdr:row>31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A2" workbookViewId="0">
      <selection activeCell="Q35" sqref="Q35"/>
    </sheetView>
  </sheetViews>
  <sheetFormatPr baseColWidth="10" defaultRowHeight="12" x14ac:dyDescent="0"/>
  <cols>
    <col min="2" max="2" width="28.5" bestFit="1" customWidth="1"/>
  </cols>
  <sheetData>
    <row r="1" spans="2:6" ht="16" thickBot="1">
      <c r="B1" s="1" t="s">
        <v>0</v>
      </c>
    </row>
    <row r="2" spans="2:6" ht="13" thickBot="1"/>
    <row r="3" spans="2:6">
      <c r="B3" s="2" t="s">
        <v>1</v>
      </c>
      <c r="C3" s="3" t="s">
        <v>2</v>
      </c>
      <c r="D3" s="4" t="s">
        <v>3</v>
      </c>
      <c r="E3" s="4" t="s">
        <v>4</v>
      </c>
      <c r="F3" s="5" t="s">
        <v>5</v>
      </c>
    </row>
    <row r="4" spans="2:6">
      <c r="B4" s="6" t="s">
        <v>6</v>
      </c>
      <c r="C4" s="7">
        <v>450</v>
      </c>
      <c r="D4" s="8"/>
      <c r="E4" s="8"/>
      <c r="F4" s="9">
        <f t="shared" ref="F4:F22" si="0">SUM(C4:E4)</f>
        <v>450</v>
      </c>
    </row>
    <row r="5" spans="2:6">
      <c r="B5" s="6" t="s">
        <v>7</v>
      </c>
      <c r="C5" s="7">
        <v>928</v>
      </c>
      <c r="D5" s="8"/>
      <c r="E5" s="8"/>
      <c r="F5" s="9">
        <f t="shared" si="0"/>
        <v>928</v>
      </c>
    </row>
    <row r="6" spans="2:6">
      <c r="B6" s="6" t="s">
        <v>8</v>
      </c>
      <c r="C6" s="7">
        <f>2960+3900</f>
        <v>6860</v>
      </c>
      <c r="D6" s="8">
        <v>1960</v>
      </c>
      <c r="E6" s="8">
        <v>3920</v>
      </c>
      <c r="F6" s="9">
        <f t="shared" si="0"/>
        <v>12740</v>
      </c>
    </row>
    <row r="7" spans="2:6">
      <c r="B7" s="6" t="s">
        <v>9</v>
      </c>
      <c r="C7" s="7">
        <f>1960+2140</f>
        <v>4100</v>
      </c>
      <c r="D7" s="8">
        <v>2560</v>
      </c>
      <c r="E7" s="8">
        <v>2140</v>
      </c>
      <c r="F7" s="9">
        <f t="shared" si="0"/>
        <v>8800</v>
      </c>
    </row>
    <row r="8" spans="2:6">
      <c r="B8" s="6" t="s">
        <v>10</v>
      </c>
      <c r="C8" s="7">
        <v>2360</v>
      </c>
      <c r="D8" s="8">
        <v>2500</v>
      </c>
      <c r="E8" s="8"/>
      <c r="F8" s="9">
        <f t="shared" si="0"/>
        <v>4860</v>
      </c>
    </row>
    <row r="9" spans="2:6">
      <c r="B9" s="6" t="s">
        <v>11</v>
      </c>
      <c r="C9" s="7">
        <v>48</v>
      </c>
      <c r="D9" s="8"/>
      <c r="E9" s="8">
        <v>34</v>
      </c>
      <c r="F9" s="9">
        <f t="shared" si="0"/>
        <v>82</v>
      </c>
    </row>
    <row r="10" spans="2:6">
      <c r="B10" s="6" t="s">
        <v>12</v>
      </c>
      <c r="C10" s="7">
        <v>1180</v>
      </c>
      <c r="D10" s="8">
        <v>1560</v>
      </c>
      <c r="E10" s="8">
        <v>1240</v>
      </c>
      <c r="F10" s="9">
        <f t="shared" si="0"/>
        <v>3980</v>
      </c>
    </row>
    <row r="11" spans="2:6">
      <c r="B11" s="6" t="s">
        <v>13</v>
      </c>
      <c r="C11" s="7"/>
      <c r="D11" s="8"/>
      <c r="E11" s="8">
        <v>220</v>
      </c>
      <c r="F11" s="9">
        <f t="shared" si="0"/>
        <v>220</v>
      </c>
    </row>
    <row r="12" spans="2:6">
      <c r="B12" s="10" t="s">
        <v>14</v>
      </c>
      <c r="C12" s="7"/>
      <c r="D12" s="8"/>
      <c r="E12" s="8"/>
      <c r="F12" s="9">
        <v>11225</v>
      </c>
    </row>
    <row r="13" spans="2:6">
      <c r="B13" s="6" t="s">
        <v>15</v>
      </c>
      <c r="C13" s="7">
        <v>144</v>
      </c>
      <c r="D13" s="8"/>
      <c r="E13" s="8">
        <v>144</v>
      </c>
      <c r="F13" s="9">
        <f t="shared" si="0"/>
        <v>288</v>
      </c>
    </row>
    <row r="14" spans="2:6">
      <c r="B14" s="6" t="s">
        <v>16</v>
      </c>
      <c r="C14" s="7">
        <v>1001.11</v>
      </c>
      <c r="D14" s="8">
        <v>675.86</v>
      </c>
      <c r="E14" s="8">
        <v>636.37</v>
      </c>
      <c r="F14" s="9">
        <f t="shared" si="0"/>
        <v>2313.34</v>
      </c>
    </row>
    <row r="15" spans="2:6">
      <c r="B15" s="6" t="s">
        <v>17</v>
      </c>
      <c r="C15" s="7"/>
      <c r="D15" s="8"/>
      <c r="E15" s="8">
        <v>266</v>
      </c>
      <c r="F15" s="9">
        <f t="shared" si="0"/>
        <v>266</v>
      </c>
    </row>
    <row r="16" spans="2:6">
      <c r="B16" s="6" t="s">
        <v>18</v>
      </c>
      <c r="C16" s="7">
        <v>1400</v>
      </c>
      <c r="D16" s="8">
        <v>260</v>
      </c>
      <c r="E16" s="8"/>
      <c r="F16" s="9">
        <f t="shared" si="0"/>
        <v>1660</v>
      </c>
    </row>
    <row r="17" spans="2:9">
      <c r="B17" s="11" t="s">
        <v>19</v>
      </c>
      <c r="C17" s="7">
        <v>4000</v>
      </c>
      <c r="D17" s="8">
        <v>3760</v>
      </c>
      <c r="E17" s="8">
        <f>6020+4040</f>
        <v>10060</v>
      </c>
      <c r="F17" s="9">
        <f t="shared" si="0"/>
        <v>17820</v>
      </c>
    </row>
    <row r="18" spans="2:9">
      <c r="B18" s="6" t="s">
        <v>20</v>
      </c>
      <c r="C18" s="7"/>
      <c r="D18" s="8"/>
      <c r="E18" s="8">
        <f>299+180+30+260+30+170+134+30+1316+81</f>
        <v>2530</v>
      </c>
      <c r="F18" s="9">
        <f t="shared" si="0"/>
        <v>2530</v>
      </c>
    </row>
    <row r="19" spans="2:9">
      <c r="B19" s="6" t="s">
        <v>21</v>
      </c>
      <c r="C19" s="7">
        <f>9240+9120</f>
        <v>18360</v>
      </c>
      <c r="D19" s="8">
        <f>8980+10480</f>
        <v>19460</v>
      </c>
      <c r="E19" s="8">
        <f>7440+8840+8140</f>
        <v>24420</v>
      </c>
      <c r="F19" s="9">
        <f t="shared" si="0"/>
        <v>62240</v>
      </c>
    </row>
    <row r="20" spans="2:9">
      <c r="B20" s="12" t="s">
        <v>22</v>
      </c>
      <c r="C20" s="7">
        <f>3180+2980+2800</f>
        <v>8960</v>
      </c>
      <c r="D20" s="8">
        <f>3120+3440</f>
        <v>6560</v>
      </c>
      <c r="E20" s="8">
        <f>2340+2820+3460+2260+3860</f>
        <v>14740</v>
      </c>
      <c r="F20" s="9">
        <f t="shared" si="0"/>
        <v>30260</v>
      </c>
    </row>
    <row r="21" spans="2:9">
      <c r="B21" s="6" t="s">
        <v>23</v>
      </c>
      <c r="C21" s="7"/>
      <c r="D21" s="8">
        <v>1440</v>
      </c>
      <c r="E21" s="8"/>
      <c r="F21" s="9">
        <f t="shared" si="0"/>
        <v>1440</v>
      </c>
      <c r="G21" s="13">
        <f>SUM(F4:F21)</f>
        <v>162102.34</v>
      </c>
      <c r="H21" s="14">
        <f>G21/F24</f>
        <v>0.80920750027181187</v>
      </c>
      <c r="I21" s="15" t="s">
        <v>24</v>
      </c>
    </row>
    <row r="22" spans="2:9" ht="13" thickBot="1">
      <c r="B22" s="16" t="s">
        <v>25</v>
      </c>
      <c r="C22" s="17">
        <f>2480+1820+2800+3780</f>
        <v>10880</v>
      </c>
      <c r="D22" s="18">
        <f>4460+2580+4020+3380</f>
        <v>14440</v>
      </c>
      <c r="E22" s="18">
        <f>3640+3420+3380+2460</f>
        <v>12900</v>
      </c>
      <c r="F22" s="9">
        <f t="shared" si="0"/>
        <v>38220</v>
      </c>
    </row>
    <row r="23" spans="2:9">
      <c r="B23" s="19"/>
      <c r="C23" s="20"/>
      <c r="D23" s="20"/>
      <c r="E23" s="20"/>
      <c r="F23" s="13"/>
    </row>
    <row r="24" spans="2:9">
      <c r="E24" s="21">
        <v>2018</v>
      </c>
      <c r="F24" s="22">
        <f>SUM(F4:F22)</f>
        <v>200322.34</v>
      </c>
      <c r="G24" s="23" t="s">
        <v>26</v>
      </c>
    </row>
    <row r="25" spans="2:9" ht="2.25" customHeight="1">
      <c r="E25" s="21"/>
      <c r="F25" s="21"/>
      <c r="G25" s="24"/>
    </row>
    <row r="26" spans="2:9">
      <c r="E26" s="21">
        <v>2017</v>
      </c>
      <c r="F26" s="21">
        <v>189</v>
      </c>
      <c r="G26" s="23" t="s">
        <v>26</v>
      </c>
    </row>
    <row r="27" spans="2:9">
      <c r="E27" s="25"/>
      <c r="F27" s="25"/>
    </row>
    <row r="33" spans="2:12">
      <c r="B33" s="25"/>
    </row>
    <row r="35" spans="2:12" ht="142.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</sheetData>
  <mergeCells count="1">
    <mergeCell ref="B35:L3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noticia 1r trim 2018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Marc Sureda</cp:lastModifiedBy>
  <dcterms:created xsi:type="dcterms:W3CDTF">2018-06-18T14:04:14Z</dcterms:created>
  <dcterms:modified xsi:type="dcterms:W3CDTF">2018-06-20T07:17:54Z</dcterms:modified>
</cp:coreProperties>
</file>